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C05479FD-E85B-47E8-BCD3-D075D2931739}" xr6:coauthVersionLast="47" xr6:coauthVersionMax="47" xr10:uidLastSave="{00000000-0000-0000-0000-000000000000}"/>
  <bookViews>
    <workbookView xWindow="-120" yWindow="-120" windowWidth="29040" windowHeight="15720" xr2:uid="{D87DE731-3928-4F11-B44D-AFD86F20C9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D14" i="1"/>
  <c r="E14" i="1"/>
  <c r="F14" i="1"/>
  <c r="F13" i="1" s="1"/>
  <c r="G14" i="1"/>
  <c r="H14" i="1"/>
  <c r="J14" i="1"/>
  <c r="J13" i="1" s="1"/>
  <c r="L14" i="1"/>
  <c r="L13" i="1" s="1"/>
  <c r="D15" i="1"/>
  <c r="E15" i="1"/>
  <c r="F15" i="1"/>
  <c r="G15" i="1"/>
  <c r="H15" i="1"/>
  <c r="I15" i="1"/>
  <c r="K15" i="1" s="1"/>
  <c r="J15" i="1"/>
  <c r="L15" i="1"/>
  <c r="K16" i="1"/>
  <c r="D17" i="1"/>
  <c r="D13" i="1" s="1"/>
  <c r="E17" i="1"/>
  <c r="E13" i="1" s="1"/>
  <c r="F17" i="1"/>
  <c r="G17" i="1"/>
  <c r="H17" i="1"/>
  <c r="I17" i="1"/>
  <c r="J17" i="1"/>
  <c r="K17" i="1"/>
  <c r="L17" i="1"/>
  <c r="K18" i="1"/>
  <c r="K19" i="1"/>
  <c r="D20" i="1"/>
  <c r="E20" i="1"/>
  <c r="F20" i="1"/>
  <c r="G20" i="1"/>
  <c r="H20" i="1"/>
  <c r="I20" i="1"/>
  <c r="J20" i="1"/>
  <c r="K20" i="1"/>
  <c r="L20" i="1"/>
  <c r="K21" i="1"/>
  <c r="D22" i="1"/>
  <c r="F22" i="1"/>
  <c r="G22" i="1"/>
  <c r="H22" i="1"/>
  <c r="L22" i="1"/>
  <c r="D23" i="1"/>
  <c r="E23" i="1"/>
  <c r="E22" i="1" s="1"/>
  <c r="F23" i="1"/>
  <c r="G23" i="1"/>
  <c r="H23" i="1"/>
  <c r="I23" i="1"/>
  <c r="I22" i="1" s="1"/>
  <c r="K22" i="1" s="1"/>
  <c r="J23" i="1"/>
  <c r="J22" i="1" s="1"/>
  <c r="K23" i="1"/>
  <c r="L23" i="1"/>
  <c r="K24" i="1"/>
  <c r="K25" i="1"/>
  <c r="D28" i="1"/>
  <c r="D27" i="1" s="1"/>
  <c r="E28" i="1"/>
  <c r="E27" i="1" s="1"/>
  <c r="E26" i="1" s="1"/>
  <c r="F28" i="1"/>
  <c r="F27" i="1" s="1"/>
  <c r="G28" i="1"/>
  <c r="H28" i="1"/>
  <c r="I28" i="1"/>
  <c r="J28" i="1"/>
  <c r="K28" i="1"/>
  <c r="L28" i="1"/>
  <c r="L27" i="1" s="1"/>
  <c r="L26" i="1" s="1"/>
  <c r="K29" i="1"/>
  <c r="D30" i="1"/>
  <c r="E30" i="1"/>
  <c r="F30" i="1"/>
  <c r="G30" i="1"/>
  <c r="G27" i="1" s="1"/>
  <c r="H30" i="1"/>
  <c r="H27" i="1" s="1"/>
  <c r="I30" i="1"/>
  <c r="J30" i="1"/>
  <c r="K30" i="1"/>
  <c r="L30" i="1"/>
  <c r="K31" i="1"/>
  <c r="D32" i="1"/>
  <c r="E32" i="1"/>
  <c r="F32" i="1"/>
  <c r="G32" i="1"/>
  <c r="H32" i="1"/>
  <c r="I32" i="1"/>
  <c r="K32" i="1" s="1"/>
  <c r="J32" i="1"/>
  <c r="J27" i="1" s="1"/>
  <c r="L32" i="1"/>
  <c r="K33" i="1"/>
  <c r="D34" i="1"/>
  <c r="E34" i="1"/>
  <c r="F34" i="1"/>
  <c r="I34" i="1"/>
  <c r="J34" i="1"/>
  <c r="K34" i="1"/>
  <c r="L34" i="1"/>
  <c r="K35" i="1"/>
  <c r="D36" i="1"/>
  <c r="E36" i="1"/>
  <c r="F36" i="1"/>
  <c r="G36" i="1"/>
  <c r="G34" i="1" s="1"/>
  <c r="H36" i="1"/>
  <c r="H34" i="1" s="1"/>
  <c r="I36" i="1"/>
  <c r="J36" i="1"/>
  <c r="K36" i="1" s="1"/>
  <c r="L36" i="1"/>
  <c r="K37" i="1"/>
  <c r="D38" i="1"/>
  <c r="I38" i="1"/>
  <c r="K38" i="1" s="1"/>
  <c r="J38" i="1"/>
  <c r="L38" i="1"/>
  <c r="D39" i="1"/>
  <c r="E39" i="1"/>
  <c r="E38" i="1" s="1"/>
  <c r="F39" i="1"/>
  <c r="F38" i="1" s="1"/>
  <c r="G39" i="1"/>
  <c r="G38" i="1" s="1"/>
  <c r="H39" i="1"/>
  <c r="I39" i="1"/>
  <c r="J39" i="1"/>
  <c r="K39" i="1" s="1"/>
  <c r="L39" i="1"/>
  <c r="K40" i="1"/>
  <c r="K41" i="1"/>
  <c r="D42" i="1"/>
  <c r="E42" i="1"/>
  <c r="F42" i="1"/>
  <c r="G42" i="1"/>
  <c r="H42" i="1"/>
  <c r="H38" i="1" s="1"/>
  <c r="I42" i="1"/>
  <c r="J42" i="1"/>
  <c r="K42" i="1"/>
  <c r="L42" i="1"/>
  <c r="K43" i="1"/>
  <c r="K44" i="1"/>
  <c r="E45" i="1"/>
  <c r="G45" i="1"/>
  <c r="H45" i="1"/>
  <c r="I45" i="1"/>
  <c r="D46" i="1"/>
  <c r="E46" i="1"/>
  <c r="F46" i="1"/>
  <c r="F45" i="1" s="1"/>
  <c r="G46" i="1"/>
  <c r="H46" i="1"/>
  <c r="I46" i="1"/>
  <c r="J46" i="1"/>
  <c r="J45" i="1" s="1"/>
  <c r="K46" i="1"/>
  <c r="L46" i="1"/>
  <c r="L45" i="1" s="1"/>
  <c r="K47" i="1"/>
  <c r="D48" i="1"/>
  <c r="E48" i="1"/>
  <c r="F48" i="1"/>
  <c r="G48" i="1"/>
  <c r="H48" i="1"/>
  <c r="I48" i="1"/>
  <c r="J48" i="1"/>
  <c r="K48" i="1" s="1"/>
  <c r="L48" i="1"/>
  <c r="K49" i="1"/>
  <c r="D50" i="1"/>
  <c r="D45" i="1" s="1"/>
  <c r="E50" i="1"/>
  <c r="F50" i="1"/>
  <c r="G50" i="1"/>
  <c r="H50" i="1"/>
  <c r="I50" i="1"/>
  <c r="K50" i="1" s="1"/>
  <c r="J50" i="1"/>
  <c r="L50" i="1"/>
  <c r="K51" i="1"/>
  <c r="D52" i="1"/>
  <c r="E52" i="1"/>
  <c r="D53" i="1"/>
  <c r="E53" i="1"/>
  <c r="G53" i="1"/>
  <c r="G52" i="1" s="1"/>
  <c r="H53" i="1"/>
  <c r="I53" i="1"/>
  <c r="I52" i="1" s="1"/>
  <c r="D54" i="1"/>
  <c r="E54" i="1"/>
  <c r="F54" i="1"/>
  <c r="F53" i="1" s="1"/>
  <c r="F52" i="1" s="1"/>
  <c r="G54" i="1"/>
  <c r="H54" i="1"/>
  <c r="I54" i="1"/>
  <c r="J54" i="1"/>
  <c r="J53" i="1" s="1"/>
  <c r="J52" i="1" s="1"/>
  <c r="K54" i="1"/>
  <c r="L54" i="1"/>
  <c r="L53" i="1" s="1"/>
  <c r="L52" i="1" s="1"/>
  <c r="K55" i="1"/>
  <c r="K56" i="1"/>
  <c r="K57" i="1"/>
  <c r="K58" i="1"/>
  <c r="D59" i="1"/>
  <c r="E59" i="1"/>
  <c r="F59" i="1"/>
  <c r="G59" i="1"/>
  <c r="I59" i="1"/>
  <c r="J59" i="1"/>
  <c r="K59" i="1"/>
  <c r="D60" i="1"/>
  <c r="E60" i="1"/>
  <c r="F60" i="1"/>
  <c r="G60" i="1"/>
  <c r="H60" i="1"/>
  <c r="H59" i="1" s="1"/>
  <c r="I60" i="1"/>
  <c r="J60" i="1"/>
  <c r="K60" i="1" s="1"/>
  <c r="L60" i="1"/>
  <c r="L59" i="1" s="1"/>
  <c r="K61" i="1"/>
  <c r="L62" i="1"/>
  <c r="E63" i="1"/>
  <c r="E62" i="1" s="1"/>
  <c r="F63" i="1"/>
  <c r="F62" i="1" s="1"/>
  <c r="G63" i="1"/>
  <c r="G62" i="1" s="1"/>
  <c r="L63" i="1"/>
  <c r="D64" i="1"/>
  <c r="D63" i="1" s="1"/>
  <c r="D62" i="1" s="1"/>
  <c r="E64" i="1"/>
  <c r="F64" i="1"/>
  <c r="G64" i="1"/>
  <c r="H64" i="1"/>
  <c r="H63" i="1" s="1"/>
  <c r="H62" i="1" s="1"/>
  <c r="I64" i="1"/>
  <c r="K64" i="1" s="1"/>
  <c r="J64" i="1"/>
  <c r="J63" i="1" s="1"/>
  <c r="J62" i="1" s="1"/>
  <c r="L64" i="1"/>
  <c r="K65" i="1"/>
  <c r="K66" i="1"/>
  <c r="K67" i="1"/>
  <c r="K68" i="1"/>
  <c r="K69" i="1"/>
  <c r="F12" i="1" l="1"/>
  <c r="G12" i="1"/>
  <c r="K45" i="1"/>
  <c r="J26" i="1"/>
  <c r="J12" i="1" s="1"/>
  <c r="H26" i="1"/>
  <c r="H12" i="1" s="1"/>
  <c r="F26" i="1"/>
  <c r="K52" i="1"/>
  <c r="G26" i="1"/>
  <c r="L12" i="1"/>
  <c r="H52" i="1"/>
  <c r="D26" i="1"/>
  <c r="E12" i="1"/>
  <c r="D12" i="1"/>
  <c r="I14" i="1"/>
  <c r="I27" i="1"/>
  <c r="I63" i="1"/>
  <c r="K53" i="1"/>
  <c r="K14" i="1" l="1"/>
  <c r="I13" i="1"/>
  <c r="I62" i="1"/>
  <c r="K62" i="1" s="1"/>
  <c r="K63" i="1"/>
  <c r="K27" i="1"/>
  <c r="I26" i="1"/>
  <c r="K26" i="1" s="1"/>
  <c r="K13" i="1" l="1"/>
  <c r="I12" i="1"/>
  <c r="K12" i="1" s="1"/>
</calcChain>
</file>

<file path=xl/sharedStrings.xml><?xml version="1.0" encoding="utf-8"?>
<sst xmlns="http://schemas.openxmlformats.org/spreadsheetml/2006/main" count="200" uniqueCount="197">
  <si>
    <t>CENTRALIZAT</t>
  </si>
  <si>
    <t xml:space="preserve"> Anexa 13</t>
  </si>
  <si>
    <t>Cont de executie - Cheltuieli - Bugetul local</t>
  </si>
  <si>
    <t>Trimestrul: 4, Anul: 2025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</si>
  <si>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</si>
  <si>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</si>
  <si>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</si>
  <si>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</si>
  <si>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</si>
  <si>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</si>
  <si>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</si>
  <si>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</si>
  <si>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</si>
  <si>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</si>
  <si>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</si>
  <si>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</si>
  <si>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</si>
  <si>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</si>
  <si>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</si>
  <si>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</si>
  <si>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</si>
  <si>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</si>
  <si>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</si>
  <si>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</si>
  <si>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</si>
  <si>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</si>
  <si>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</si>
  <si>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</si>
  <si>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</si>
  <si>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</si>
  <si>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</si>
  <si>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</si>
  <si>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</si>
  <si>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</si>
  <si>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</si>
  <si>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</si>
  <si>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7</t>
  </si>
  <si>
    <t>Fond de rezerva bugetara la dispozitia autoritatilor locale</t>
  </si>
  <si>
    <t>54.02.05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</si>
  <si>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</si>
  <si>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</si>
  <si>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</si>
  <si>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</si>
  <si>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</si>
  <si>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</si>
  <si>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</si>
  <si>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</si>
  <si>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</si>
  <si>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</si>
  <si>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</si>
  <si>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</si>
  <si>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</si>
  <si>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</si>
  <si>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</si>
  <si>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26</t>
  </si>
  <si>
    <t>Protectie civila si protectia contra incendiilor (protectie civila nonmilitara)</t>
  </si>
  <si>
    <t>61.02.05</t>
  </si>
  <si>
    <t>27</t>
  </si>
  <si>
    <t>Alte cheltuieli în domeniul ordinii publice si sigurantei nationale</t>
  </si>
  <si>
    <t>61.02.50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</si>
  <si>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</si>
  <si>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</si>
  <si>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</si>
  <si>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</si>
  <si>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</si>
  <si>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</si>
  <si>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</si>
  <si>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</si>
  <si>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</si>
  <si>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</si>
  <si>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</si>
  <si>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</si>
  <si>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</si>
  <si>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</si>
  <si>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</si>
  <si>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</si>
  <si>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</si>
  <si>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</si>
  <si>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42</t>
  </si>
  <si>
    <t>Servicii auxiliare pentru educatie (cod 65.02.11.03+65.02.11.30)</t>
  </si>
  <si>
    <t>65.02.11</t>
  </si>
  <si>
    <t>44</t>
  </si>
  <si>
    <t>Alte servicii auxiliare</t>
  </si>
  <si>
    <t>65.02.11.30</t>
  </si>
  <si>
    <t>49</t>
  </si>
  <si>
    <t>Sanatate (cod 66.02.06+66.02.08+66.02.50)</t>
  </si>
  <si>
    <t>66.02</t>
  </si>
  <si>
    <t>61</t>
  </si>
  <si>
    <t>Servicii de sanatate publica</t>
  </si>
  <si>
    <t>66.02.08</t>
  </si>
  <si>
    <t>62</t>
  </si>
  <si>
    <t>Alte cheltuieli in domeniul sanatatii (cod 66.02.50.50)</t>
  </si>
  <si>
    <t>66.02.50</t>
  </si>
  <si>
    <t>63</t>
  </si>
  <si>
    <t>Alte institutii si actiuni sanitare</t>
  </si>
  <si>
    <t>66.02.50.50</t>
  </si>
  <si>
    <t>64</t>
  </si>
  <si>
    <t>Cultura, recreere si religie (cod 67.02.03+67.02.05+67.02.06+67.02.50)</t>
  </si>
  <si>
    <t>67.02</t>
  </si>
  <si>
    <t>65</t>
  </si>
  <si>
    <t>Servicii culturale (cod 67.02.03.02 la 67.02.03.08+67.02.03.12+67.02.03.30)</t>
  </si>
  <si>
    <t>67.02.03</t>
  </si>
  <si>
    <t>66</t>
  </si>
  <si>
    <t>Biblioteci publice comunale, orasenesti, municipale</t>
  </si>
  <si>
    <t>67.02.03.02</t>
  </si>
  <si>
    <t>71</t>
  </si>
  <si>
    <t>Camine culturale</t>
  </si>
  <si>
    <t>67.02.03.07</t>
  </si>
  <si>
    <t>76</t>
  </si>
  <si>
    <t>Servicii recreative si sportive (cod 67.02.05.01 la 67.02.05.03)</t>
  </si>
  <si>
    <t>67.02.05</t>
  </si>
  <si>
    <t>79</t>
  </si>
  <si>
    <t>Intretinere gradini publice, parcuri, zone verzi, baze sportive si de agrement</t>
  </si>
  <si>
    <t>67.02.05.03</t>
  </si>
  <si>
    <t>80</t>
  </si>
  <si>
    <t>Servicii religioase</t>
  </si>
  <si>
    <t>67.02.06</t>
  </si>
  <si>
    <t>82</t>
  </si>
  <si>
    <t>Asigurari si asistenta sociala (cod 68.02.04+68.02.05+68.02.06+68.02.10+68.02.11+68.02.12+68.02.15+68.02.50)</t>
  </si>
  <si>
    <t>68.02</t>
  </si>
  <si>
    <t>84</t>
  </si>
  <si>
    <t>Asistenta sociala in caz de boli si invaliditati (cod 68.02.05.02)</t>
  </si>
  <si>
    <t>68.02.05</t>
  </si>
  <si>
    <t>85</t>
  </si>
  <si>
    <t>Asistenta sociala  in  caz de invaliditate</t>
  </si>
  <si>
    <t>68.02.05.02</t>
  </si>
  <si>
    <t>91</t>
  </si>
  <si>
    <t>Prevenirea excluderii sociale (cod 68.02.15.01+68.02.15.02)</t>
  </si>
  <si>
    <t>68.02.15</t>
  </si>
  <si>
    <t>92</t>
  </si>
  <si>
    <t>Ajutor social</t>
  </si>
  <si>
    <t>68.02.15.01</t>
  </si>
  <si>
    <t>95</t>
  </si>
  <si>
    <t>Alte cheltuieli in domeniul asiaurarilor si asistentei  sociale</t>
  </si>
  <si>
    <t>68.02.50</t>
  </si>
  <si>
    <t>96</t>
  </si>
  <si>
    <t>Alte cheltuieli in domeniul  asistentei  sociale</t>
  </si>
  <si>
    <t>68.02.50.50</t>
  </si>
  <si>
    <t>97</t>
  </si>
  <si>
    <t>Partea a IV-a  SERVICII SI DEZVOLTARE PUBLICA, LOCUINTE, MEDIU SI APE (cod 70.02+74.02)</t>
  </si>
  <si>
    <t>69.02</t>
  </si>
  <si>
    <t>98</t>
  </si>
  <si>
    <t>Locuinte, servicii si dezvoltare publica (cod 70.02.03+70.02.05 la 70.02.07+70.02.50)</t>
  </si>
  <si>
    <t>70.02</t>
  </si>
  <si>
    <t>103</t>
  </si>
  <si>
    <t>Alimentare cu apa si amenajari hidrotehnice   (cod 70.02.05.01+70.02.05.02)</t>
  </si>
  <si>
    <t>70.02.05</t>
  </si>
  <si>
    <t>104</t>
  </si>
  <si>
    <t>Alimentare cu apa</t>
  </si>
  <si>
    <t>70.02.05.01</t>
  </si>
  <si>
    <t>106</t>
  </si>
  <si>
    <t>Iluminat public si electrificari rurale</t>
  </si>
  <si>
    <t>70.02.06</t>
  </si>
  <si>
    <t>107</t>
  </si>
  <si>
    <t>Alimentare cu gaze naturale in localitati</t>
  </si>
  <si>
    <t>70.02.07</t>
  </si>
  <si>
    <t>108</t>
  </si>
  <si>
    <t xml:space="preserve">Alte servicii in domeniile locuintelor, serviciilor si dezvoltarii comunale </t>
  </si>
  <si>
    <t>70.02.50</t>
  </si>
  <si>
    <t>109</t>
  </si>
  <si>
    <t>Protectia mediului   (cod 74.02.03+74.02.05+74.02.06+74.02.50)</t>
  </si>
  <si>
    <t>74.02</t>
  </si>
  <si>
    <t>112</t>
  </si>
  <si>
    <t>Salubritate si gestiunea deseurilor (cod 74.02.05.01+74.02.05.02)</t>
  </si>
  <si>
    <t>74.02.05</t>
  </si>
  <si>
    <t>114</t>
  </si>
  <si>
    <t>Colectarea, tratarea si distrugerea deseurilor</t>
  </si>
  <si>
    <t>74.02.05.02</t>
  </si>
  <si>
    <t>117</t>
  </si>
  <si>
    <t>Partea a V-a ACTIUNI ECONOMICE   (cod 80.02+81.02+83.02+84.02+87.02)</t>
  </si>
  <si>
    <t>79.02</t>
  </si>
  <si>
    <t>134</t>
  </si>
  <si>
    <t>Transporturi   (cod 84.02.03+84.02.06+84.02.50)</t>
  </si>
  <si>
    <t>84.02</t>
  </si>
  <si>
    <t>135</t>
  </si>
  <si>
    <t>Transport rutier   (cod 84.02.03.01 la 84.02.03.03)</t>
  </si>
  <si>
    <t>84.02.03</t>
  </si>
  <si>
    <t>136</t>
  </si>
  <si>
    <t>Drumuri si poduri</t>
  </si>
  <si>
    <t>84.02.03.01</t>
  </si>
  <si>
    <t>150</t>
  </si>
  <si>
    <t>VII. REZERVE, EXCEDENT / DEFICIT</t>
  </si>
  <si>
    <t>96.02</t>
  </si>
  <si>
    <t>152</t>
  </si>
  <si>
    <t>EXCEDENT     98.02.96 + 98.02.97</t>
  </si>
  <si>
    <t>98.02</t>
  </si>
  <si>
    <t>153</t>
  </si>
  <si>
    <t xml:space="preserve">    Excedentul secţiunii de funcţionare</t>
  </si>
  <si>
    <t>98.02.96</t>
  </si>
  <si>
    <t>154</t>
  </si>
  <si>
    <t xml:space="preserve">    Excedentul secţiunii de dezvoltare</t>
  </si>
  <si>
    <t>98.02.97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</si>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</sst>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4804-7196-47CD-9211-671D20BF701D}">
  <dimension ref="A1:T141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ht="22.5" x14ac:dyDescent="0.25">
      <c r="A12" s="10" t="s">
        <v>18</v>
      </c>
      <c r="B12" s="10" t="s">
        <v>19</v>
      </c>
      <c r="C12" s="10" t="s">
        <v>20</v>
      </c>
      <c r="D12" s="11">
        <f>D13+D22+D26+D52+D62</f>
        <v>22234000</v>
      </c>
      <c r="E12" s="11">
        <f>E13+E22+E26+E52+E62</f>
        <v>17545300</v>
      </c>
      <c r="F12" s="11">
        <f>F13+F22+F26+F52+F62</f>
        <v>29307200</v>
      </c>
      <c r="G12" s="11">
        <f>G13+G22+G26+G52+G62</f>
        <v>24714200</v>
      </c>
      <c r="H12" s="11">
        <f>H13+H22+H26+H52+H62</f>
        <v>24682473</v>
      </c>
      <c r="I12" s="11">
        <f>I13+I22+I26+I52+I62</f>
        <v>24470084</v>
      </c>
      <c r="J12" s="11">
        <f>J13+J22+J26+J52+J62</f>
        <v>22918546</v>
      </c>
      <c r="K12" s="11">
        <f>I12-J12</f>
        <v>1551538</v>
      </c>
      <c r="L12" s="11">
        <f>L13+L22+L26+L52+L62</f>
        <v>10235075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D14+D17+D20</f>
        <v>160000</v>
      </c>
      <c r="E13" s="11">
        <f>E14+E17+E20</f>
        <v>78000</v>
      </c>
      <c r="F13" s="11">
        <f>F14+F17+F20</f>
        <v>2407100</v>
      </c>
      <c r="G13" s="11">
        <f>G14+G17+G20</f>
        <v>2305300</v>
      </c>
      <c r="H13" s="11">
        <f>H14+H17+H20</f>
        <v>2295300</v>
      </c>
      <c r="I13" s="11">
        <f>I14+I17+I20</f>
        <v>2110889</v>
      </c>
      <c r="J13" s="11">
        <f>J14+J17+J20</f>
        <v>1962821</v>
      </c>
      <c r="K13" s="11">
        <f>I13-J13</f>
        <v>148068</v>
      </c>
      <c r="L13" s="11">
        <f>L14+L17+L20</f>
        <v>2054830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D15</f>
        <v>160000</v>
      </c>
      <c r="E14" s="11">
        <f>E15</f>
        <v>78000</v>
      </c>
      <c r="F14" s="11">
        <f>F15</f>
        <v>2365000</v>
      </c>
      <c r="G14" s="11">
        <f>G15</f>
        <v>2267200</v>
      </c>
      <c r="H14" s="11">
        <f>H15</f>
        <v>2267200</v>
      </c>
      <c r="I14" s="11">
        <f>I15</f>
        <v>2082789</v>
      </c>
      <c r="J14" s="11">
        <f>J15</f>
        <v>1935728</v>
      </c>
      <c r="K14" s="11">
        <f>I14-J14</f>
        <v>147061</v>
      </c>
      <c r="L14" s="11">
        <f>L15</f>
        <v>2027737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</f>
        <v>160000</v>
      </c>
      <c r="E15" s="11">
        <f>E16</f>
        <v>78000</v>
      </c>
      <c r="F15" s="11">
        <f>F16</f>
        <v>2365000</v>
      </c>
      <c r="G15" s="11">
        <f>G16</f>
        <v>2267200</v>
      </c>
      <c r="H15" s="11">
        <f>H16</f>
        <v>2267200</v>
      </c>
      <c r="I15" s="11">
        <f>I16</f>
        <v>2082789</v>
      </c>
      <c r="J15" s="11">
        <f>J16</f>
        <v>1935728</v>
      </c>
      <c r="K15" s="11">
        <f>I15-J15</f>
        <v>147061</v>
      </c>
      <c r="L15" s="11">
        <f>L16</f>
        <v>2027737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v>160000</v>
      </c>
      <c r="E16" s="11">
        <v>78000</v>
      </c>
      <c r="F16" s="11">
        <v>2365000</v>
      </c>
      <c r="G16" s="11">
        <v>2267200</v>
      </c>
      <c r="H16" s="11">
        <v>2267200</v>
      </c>
      <c r="I16" s="11">
        <v>2082789</v>
      </c>
      <c r="J16" s="11">
        <v>1935728</v>
      </c>
      <c r="K16" s="11">
        <f>I16-J16</f>
        <v>147061</v>
      </c>
      <c r="L16" s="11">
        <v>2027737</v>
      </c>
    </row>
    <row r="17" spans="1:12" s="6" customFormat="1" ht="22.5" x14ac:dyDescent="0.25">
      <c r="A17" s="10" t="s">
        <v>33</v>
      </c>
      <c r="B17" s="10" t="s">
        <v>34</v>
      </c>
      <c r="C17" s="10" t="s">
        <v>35</v>
      </c>
      <c r="D17" s="11">
        <f>D18+D19</f>
        <v>0</v>
      </c>
      <c r="E17" s="11">
        <f>E18+E19</f>
        <v>0</v>
      </c>
      <c r="F17" s="11">
        <f>F18+F19</f>
        <v>15000</v>
      </c>
      <c r="G17" s="11">
        <f>G18+G19</f>
        <v>11000</v>
      </c>
      <c r="H17" s="11">
        <f>H18+H19</f>
        <v>1000</v>
      </c>
      <c r="I17" s="11">
        <f>I18+I19</f>
        <v>1000</v>
      </c>
      <c r="J17" s="11">
        <f>J18+J19</f>
        <v>0</v>
      </c>
      <c r="K17" s="11">
        <f>I17-J17</f>
        <v>1000</v>
      </c>
      <c r="L17" s="11">
        <f>L18+L19</f>
        <v>0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10000</v>
      </c>
      <c r="G18" s="11">
        <v>10000</v>
      </c>
      <c r="H18" s="11">
        <v>0</v>
      </c>
      <c r="I18" s="11">
        <v>0</v>
      </c>
      <c r="J18" s="11">
        <v>0</v>
      </c>
      <c r="K18" s="11">
        <f>I18-J18</f>
        <v>0</v>
      </c>
      <c r="L18" s="11">
        <v>0</v>
      </c>
    </row>
    <row r="19" spans="1:12" s="6" customFormat="1" x14ac:dyDescent="0.25">
      <c r="A19" s="10" t="s">
        <v>39</v>
      </c>
      <c r="B19" s="10" t="s">
        <v>40</v>
      </c>
      <c r="C19" s="10" t="s">
        <v>41</v>
      </c>
      <c r="D19" s="11">
        <v>0</v>
      </c>
      <c r="E19" s="11">
        <v>0</v>
      </c>
      <c r="F19" s="11">
        <v>5000</v>
      </c>
      <c r="G19" s="11">
        <v>1000</v>
      </c>
      <c r="H19" s="11">
        <v>1000</v>
      </c>
      <c r="I19" s="11">
        <v>1000</v>
      </c>
      <c r="J19" s="11">
        <v>0</v>
      </c>
      <c r="K19" s="11">
        <f>I19-J19</f>
        <v>1000</v>
      </c>
      <c r="L19" s="11">
        <v>0</v>
      </c>
    </row>
    <row r="20" spans="1:12" s="6" customFormat="1" ht="22.5" x14ac:dyDescent="0.25">
      <c r="A20" s="10" t="s">
        <v>42</v>
      </c>
      <c r="B20" s="10" t="s">
        <v>43</v>
      </c>
      <c r="C20" s="10" t="s">
        <v>44</v>
      </c>
      <c r="D20" s="11">
        <f>D21</f>
        <v>0</v>
      </c>
      <c r="E20" s="11">
        <f>E21</f>
        <v>0</v>
      </c>
      <c r="F20" s="11">
        <f>F21</f>
        <v>27100</v>
      </c>
      <c r="G20" s="11">
        <f>G21</f>
        <v>27100</v>
      </c>
      <c r="H20" s="11">
        <f>H21</f>
        <v>27100</v>
      </c>
      <c r="I20" s="11">
        <f>I21</f>
        <v>27100</v>
      </c>
      <c r="J20" s="11">
        <f>J21</f>
        <v>27093</v>
      </c>
      <c r="K20" s="11">
        <f>I20-J20</f>
        <v>7</v>
      </c>
      <c r="L20" s="11">
        <f>L21</f>
        <v>27093</v>
      </c>
    </row>
    <row r="21" spans="1:12" s="6" customFormat="1" x14ac:dyDescent="0.25">
      <c r="A21" s="10" t="s">
        <v>45</v>
      </c>
      <c r="B21" s="10" t="s">
        <v>46</v>
      </c>
      <c r="C21" s="10" t="s">
        <v>47</v>
      </c>
      <c r="D21" s="11">
        <v>0</v>
      </c>
      <c r="E21" s="11">
        <v>0</v>
      </c>
      <c r="F21" s="11">
        <v>27100</v>
      </c>
      <c r="G21" s="11">
        <v>27100</v>
      </c>
      <c r="H21" s="11">
        <v>27100</v>
      </c>
      <c r="I21" s="11">
        <v>27100</v>
      </c>
      <c r="J21" s="11">
        <v>27093</v>
      </c>
      <c r="K21" s="11">
        <f>I21-J21</f>
        <v>7</v>
      </c>
      <c r="L21" s="11">
        <v>27093</v>
      </c>
    </row>
    <row r="22" spans="1:12" s="6" customFormat="1" ht="22.5" x14ac:dyDescent="0.25">
      <c r="A22" s="10" t="s">
        <v>48</v>
      </c>
      <c r="B22" s="10" t="s">
        <v>49</v>
      </c>
      <c r="C22" s="10" t="s">
        <v>50</v>
      </c>
      <c r="D22" s="11">
        <f>+D23</f>
        <v>463000</v>
      </c>
      <c r="E22" s="11">
        <f>+E23</f>
        <v>480000</v>
      </c>
      <c r="F22" s="11">
        <f>+F23</f>
        <v>510000</v>
      </c>
      <c r="G22" s="11">
        <f>+G23</f>
        <v>527500</v>
      </c>
      <c r="H22" s="11">
        <f>+H23</f>
        <v>527500</v>
      </c>
      <c r="I22" s="11">
        <f>+I23</f>
        <v>527500</v>
      </c>
      <c r="J22" s="11">
        <f>+J23</f>
        <v>509939</v>
      </c>
      <c r="K22" s="11">
        <f>I22-J22</f>
        <v>17561</v>
      </c>
      <c r="L22" s="11">
        <f>+L23</f>
        <v>53105</v>
      </c>
    </row>
    <row r="23" spans="1:12" s="6" customFormat="1" ht="22.5" x14ac:dyDescent="0.25">
      <c r="A23" s="10" t="s">
        <v>51</v>
      </c>
      <c r="B23" s="10" t="s">
        <v>52</v>
      </c>
      <c r="C23" s="10" t="s">
        <v>53</v>
      </c>
      <c r="D23" s="11">
        <f>+D24+D25</f>
        <v>463000</v>
      </c>
      <c r="E23" s="11">
        <f>+E24+E25</f>
        <v>480000</v>
      </c>
      <c r="F23" s="11">
        <f>+F24+F25</f>
        <v>510000</v>
      </c>
      <c r="G23" s="11">
        <f>+G24+G25</f>
        <v>527500</v>
      </c>
      <c r="H23" s="11">
        <f>+H24+H25</f>
        <v>527500</v>
      </c>
      <c r="I23" s="11">
        <f>+I24+I25</f>
        <v>527500</v>
      </c>
      <c r="J23" s="11">
        <f>+J24+J25</f>
        <v>509939</v>
      </c>
      <c r="K23" s="11">
        <f>I23-J23</f>
        <v>17561</v>
      </c>
      <c r="L23" s="11">
        <f>+L24+L25</f>
        <v>53105</v>
      </c>
    </row>
    <row r="24" spans="1:12" s="6" customFormat="1" ht="22.5" x14ac:dyDescent="0.25">
      <c r="A24" s="10" t="s">
        <v>54</v>
      </c>
      <c r="B24" s="10" t="s">
        <v>55</v>
      </c>
      <c r="C24" s="10" t="s">
        <v>56</v>
      </c>
      <c r="D24" s="11">
        <v>463000</v>
      </c>
      <c r="E24" s="11">
        <v>480000</v>
      </c>
      <c r="F24" s="11">
        <v>492000</v>
      </c>
      <c r="G24" s="11">
        <v>509000</v>
      </c>
      <c r="H24" s="11">
        <v>509000</v>
      </c>
      <c r="I24" s="11">
        <v>509000</v>
      </c>
      <c r="J24" s="11">
        <v>491483</v>
      </c>
      <c r="K24" s="11">
        <f>I24-J24</f>
        <v>17517</v>
      </c>
      <c r="L24" s="11">
        <v>34649</v>
      </c>
    </row>
    <row r="25" spans="1:12" s="6" customFormat="1" ht="22.5" x14ac:dyDescent="0.25">
      <c r="A25" s="10" t="s">
        <v>57</v>
      </c>
      <c r="B25" s="10" t="s">
        <v>58</v>
      </c>
      <c r="C25" s="10" t="s">
        <v>59</v>
      </c>
      <c r="D25" s="11">
        <v>0</v>
      </c>
      <c r="E25" s="11">
        <v>0</v>
      </c>
      <c r="F25" s="11">
        <v>18000</v>
      </c>
      <c r="G25" s="11">
        <v>18500</v>
      </c>
      <c r="H25" s="11">
        <v>18500</v>
      </c>
      <c r="I25" s="11">
        <v>18500</v>
      </c>
      <c r="J25" s="11">
        <v>18456</v>
      </c>
      <c r="K25" s="11">
        <f>I25-J25</f>
        <v>44</v>
      </c>
      <c r="L25" s="11">
        <v>18456</v>
      </c>
    </row>
    <row r="26" spans="1:12" s="6" customFormat="1" ht="22.5" x14ac:dyDescent="0.25">
      <c r="A26" s="10" t="s">
        <v>60</v>
      </c>
      <c r="B26" s="10" t="s">
        <v>61</v>
      </c>
      <c r="C26" s="10" t="s">
        <v>62</v>
      </c>
      <c r="D26" s="11">
        <f>D27+D34+D38+D45</f>
        <v>1490000</v>
      </c>
      <c r="E26" s="11">
        <f>E27+E34+E38+E45</f>
        <v>1741300</v>
      </c>
      <c r="F26" s="11">
        <f>F27+F34+F38+F45</f>
        <v>5564100</v>
      </c>
      <c r="G26" s="11">
        <f>G27+G34+G38+G45</f>
        <v>5982400</v>
      </c>
      <c r="H26" s="11">
        <f>H27+H34+H38+H45</f>
        <v>5960673</v>
      </c>
      <c r="I26" s="11">
        <f>I27+I34+I38+I45</f>
        <v>5932695</v>
      </c>
      <c r="J26" s="11">
        <f>J27+J34+J38+J45</f>
        <v>5215367</v>
      </c>
      <c r="K26" s="11">
        <f>I26-J26</f>
        <v>717328</v>
      </c>
      <c r="L26" s="11">
        <f>L27+L34+L38+L45</f>
        <v>7419465</v>
      </c>
    </row>
    <row r="27" spans="1:12" s="6" customFormat="1" ht="22.5" x14ac:dyDescent="0.25">
      <c r="A27" s="10" t="s">
        <v>63</v>
      </c>
      <c r="B27" s="10" t="s">
        <v>64</v>
      </c>
      <c r="C27" s="10" t="s">
        <v>65</v>
      </c>
      <c r="D27" s="11">
        <f>D28+D30+D32</f>
        <v>1435000</v>
      </c>
      <c r="E27" s="11">
        <f>E28+E30+E32</f>
        <v>1686300</v>
      </c>
      <c r="F27" s="11">
        <f>F28+F30+F32</f>
        <v>2570000</v>
      </c>
      <c r="G27" s="11">
        <f>G28+G30+G32</f>
        <v>2791300</v>
      </c>
      <c r="H27" s="11">
        <f>H28+H30+H32</f>
        <v>2769573</v>
      </c>
      <c r="I27" s="11">
        <f>I28+I30+I32</f>
        <v>2768767</v>
      </c>
      <c r="J27" s="11">
        <f>J28+J30+J32</f>
        <v>2609592</v>
      </c>
      <c r="K27" s="11">
        <f>I27-J27</f>
        <v>159175</v>
      </c>
      <c r="L27" s="11">
        <f>L28+L30+L32</f>
        <v>4850703</v>
      </c>
    </row>
    <row r="28" spans="1:12" s="6" customFormat="1" ht="22.5" x14ac:dyDescent="0.25">
      <c r="A28" s="10" t="s">
        <v>66</v>
      </c>
      <c r="B28" s="10" t="s">
        <v>67</v>
      </c>
      <c r="C28" s="10" t="s">
        <v>68</v>
      </c>
      <c r="D28" s="11">
        <f>D29</f>
        <v>700000</v>
      </c>
      <c r="E28" s="11">
        <f>E29</f>
        <v>950000</v>
      </c>
      <c r="F28" s="11">
        <f>F29</f>
        <v>826000</v>
      </c>
      <c r="G28" s="11">
        <f>G29</f>
        <v>1076000</v>
      </c>
      <c r="H28" s="11">
        <f>H29</f>
        <v>1054273</v>
      </c>
      <c r="I28" s="11">
        <f>I29</f>
        <v>1054273</v>
      </c>
      <c r="J28" s="11">
        <f>J29</f>
        <v>1029128</v>
      </c>
      <c r="K28" s="11">
        <f>I28-J28</f>
        <v>25145</v>
      </c>
      <c r="L28" s="11">
        <f>L29</f>
        <v>2863548</v>
      </c>
    </row>
    <row r="29" spans="1:12" s="6" customFormat="1" x14ac:dyDescent="0.25">
      <c r="A29" s="10" t="s">
        <v>69</v>
      </c>
      <c r="B29" s="10" t="s">
        <v>70</v>
      </c>
      <c r="C29" s="10" t="s">
        <v>71</v>
      </c>
      <c r="D29" s="11">
        <v>700000</v>
      </c>
      <c r="E29" s="11">
        <v>950000</v>
      </c>
      <c r="F29" s="11">
        <v>826000</v>
      </c>
      <c r="G29" s="11">
        <v>1076000</v>
      </c>
      <c r="H29" s="11">
        <v>1054273</v>
      </c>
      <c r="I29" s="11">
        <v>1054273</v>
      </c>
      <c r="J29" s="11">
        <v>1029128</v>
      </c>
      <c r="K29" s="11">
        <f>I29-J29</f>
        <v>25145</v>
      </c>
      <c r="L29" s="11">
        <v>2863548</v>
      </c>
    </row>
    <row r="30" spans="1:12" s="6" customFormat="1" ht="22.5" x14ac:dyDescent="0.25">
      <c r="A30" s="10" t="s">
        <v>72</v>
      </c>
      <c r="B30" s="10" t="s">
        <v>73</v>
      </c>
      <c r="C30" s="10" t="s">
        <v>74</v>
      </c>
      <c r="D30" s="11">
        <f>D31</f>
        <v>735000</v>
      </c>
      <c r="E30" s="11">
        <f>E31</f>
        <v>736300</v>
      </c>
      <c r="F30" s="11">
        <f>F31</f>
        <v>1250000</v>
      </c>
      <c r="G30" s="11">
        <f>G31</f>
        <v>1221300</v>
      </c>
      <c r="H30" s="11">
        <f>H31</f>
        <v>1221300</v>
      </c>
      <c r="I30" s="11">
        <f>I31</f>
        <v>1220494</v>
      </c>
      <c r="J30" s="11">
        <f>J31</f>
        <v>1128646</v>
      </c>
      <c r="K30" s="11">
        <f>I30-J30</f>
        <v>91848</v>
      </c>
      <c r="L30" s="11">
        <f>L31</f>
        <v>1535337</v>
      </c>
    </row>
    <row r="31" spans="1:12" s="6" customFormat="1" x14ac:dyDescent="0.25">
      <c r="A31" s="10" t="s">
        <v>75</v>
      </c>
      <c r="B31" s="10" t="s">
        <v>76</v>
      </c>
      <c r="C31" s="10" t="s">
        <v>77</v>
      </c>
      <c r="D31" s="11">
        <v>735000</v>
      </c>
      <c r="E31" s="11">
        <v>736300</v>
      </c>
      <c r="F31" s="11">
        <v>1250000</v>
      </c>
      <c r="G31" s="11">
        <v>1221300</v>
      </c>
      <c r="H31" s="11">
        <v>1221300</v>
      </c>
      <c r="I31" s="11">
        <v>1220494</v>
      </c>
      <c r="J31" s="11">
        <v>1128646</v>
      </c>
      <c r="K31" s="11">
        <f>I31-J31</f>
        <v>91848</v>
      </c>
      <c r="L31" s="11">
        <v>1535337</v>
      </c>
    </row>
    <row r="32" spans="1:12" s="6" customFormat="1" ht="22.5" x14ac:dyDescent="0.25">
      <c r="A32" s="10" t="s">
        <v>78</v>
      </c>
      <c r="B32" s="10" t="s">
        <v>79</v>
      </c>
      <c r="C32" s="10" t="s">
        <v>80</v>
      </c>
      <c r="D32" s="11">
        <f>+D33</f>
        <v>0</v>
      </c>
      <c r="E32" s="11">
        <f>+E33</f>
        <v>0</v>
      </c>
      <c r="F32" s="11">
        <f>+F33</f>
        <v>494000</v>
      </c>
      <c r="G32" s="11">
        <f>+G33</f>
        <v>494000</v>
      </c>
      <c r="H32" s="11">
        <f>+H33</f>
        <v>494000</v>
      </c>
      <c r="I32" s="11">
        <f>+I33</f>
        <v>494000</v>
      </c>
      <c r="J32" s="11">
        <f>+J33</f>
        <v>451818</v>
      </c>
      <c r="K32" s="11">
        <f>I32-J32</f>
        <v>42182</v>
      </c>
      <c r="L32" s="11">
        <f>+L33</f>
        <v>451818</v>
      </c>
    </row>
    <row r="33" spans="1:12" s="6" customFormat="1" x14ac:dyDescent="0.25">
      <c r="A33" s="10" t="s">
        <v>81</v>
      </c>
      <c r="B33" s="10" t="s">
        <v>82</v>
      </c>
      <c r="C33" s="10" t="s">
        <v>83</v>
      </c>
      <c r="D33" s="11">
        <v>0</v>
      </c>
      <c r="E33" s="11">
        <v>0</v>
      </c>
      <c r="F33" s="11">
        <v>494000</v>
      </c>
      <c r="G33" s="11">
        <v>494000</v>
      </c>
      <c r="H33" s="11">
        <v>494000</v>
      </c>
      <c r="I33" s="11">
        <v>494000</v>
      </c>
      <c r="J33" s="11">
        <v>451818</v>
      </c>
      <c r="K33" s="11">
        <f>I33-J33</f>
        <v>42182</v>
      </c>
      <c r="L33" s="11">
        <v>451818</v>
      </c>
    </row>
    <row r="34" spans="1:12" s="6" customFormat="1" x14ac:dyDescent="0.25">
      <c r="A34" s="10" t="s">
        <v>84</v>
      </c>
      <c r="B34" s="10" t="s">
        <v>85</v>
      </c>
      <c r="C34" s="10" t="s">
        <v>86</v>
      </c>
      <c r="D34" s="11">
        <f>+D35+D36</f>
        <v>0</v>
      </c>
      <c r="E34" s="11">
        <f>+E35+E36</f>
        <v>0</v>
      </c>
      <c r="F34" s="11">
        <f>+F35+F36</f>
        <v>88700</v>
      </c>
      <c r="G34" s="11">
        <f>+G35+G36</f>
        <v>89100</v>
      </c>
      <c r="H34" s="11">
        <f>+H35+H36</f>
        <v>89100</v>
      </c>
      <c r="I34" s="11">
        <f>+I35+I36</f>
        <v>68677</v>
      </c>
      <c r="J34" s="11">
        <f>+J35+J36</f>
        <v>68182</v>
      </c>
      <c r="K34" s="11">
        <f>I34-J34</f>
        <v>495</v>
      </c>
      <c r="L34" s="11">
        <f>+L35+L36</f>
        <v>67494</v>
      </c>
    </row>
    <row r="35" spans="1:12" s="6" customFormat="1" x14ac:dyDescent="0.25">
      <c r="A35" s="10" t="s">
        <v>87</v>
      </c>
      <c r="B35" s="10" t="s">
        <v>88</v>
      </c>
      <c r="C35" s="10" t="s">
        <v>89</v>
      </c>
      <c r="D35" s="11">
        <v>0</v>
      </c>
      <c r="E35" s="11">
        <v>0</v>
      </c>
      <c r="F35" s="11">
        <v>71300</v>
      </c>
      <c r="G35" s="11">
        <v>71700</v>
      </c>
      <c r="H35" s="11">
        <v>71700</v>
      </c>
      <c r="I35" s="11">
        <v>51749</v>
      </c>
      <c r="J35" s="11">
        <v>51254</v>
      </c>
      <c r="K35" s="11">
        <f>I35-J35</f>
        <v>495</v>
      </c>
      <c r="L35" s="11">
        <v>56234</v>
      </c>
    </row>
    <row r="36" spans="1:12" s="6" customFormat="1" ht="22.5" x14ac:dyDescent="0.25">
      <c r="A36" s="10" t="s">
        <v>90</v>
      </c>
      <c r="B36" s="10" t="s">
        <v>91</v>
      </c>
      <c r="C36" s="10" t="s">
        <v>92</v>
      </c>
      <c r="D36" s="11">
        <f>D37</f>
        <v>0</v>
      </c>
      <c r="E36" s="11">
        <f>E37</f>
        <v>0</v>
      </c>
      <c r="F36" s="11">
        <f>F37</f>
        <v>17400</v>
      </c>
      <c r="G36" s="11">
        <f>G37</f>
        <v>17400</v>
      </c>
      <c r="H36" s="11">
        <f>H37</f>
        <v>17400</v>
      </c>
      <c r="I36" s="11">
        <f>I37</f>
        <v>16928</v>
      </c>
      <c r="J36" s="11">
        <f>J37</f>
        <v>16928</v>
      </c>
      <c r="K36" s="11">
        <f>I36-J36</f>
        <v>0</v>
      </c>
      <c r="L36" s="11">
        <f>L37</f>
        <v>11260</v>
      </c>
    </row>
    <row r="37" spans="1:12" s="6" customFormat="1" x14ac:dyDescent="0.25">
      <c r="A37" s="10" t="s">
        <v>93</v>
      </c>
      <c r="B37" s="10" t="s">
        <v>94</v>
      </c>
      <c r="C37" s="10" t="s">
        <v>95</v>
      </c>
      <c r="D37" s="11">
        <v>0</v>
      </c>
      <c r="E37" s="11">
        <v>0</v>
      </c>
      <c r="F37" s="11">
        <v>17400</v>
      </c>
      <c r="G37" s="11">
        <v>17400</v>
      </c>
      <c r="H37" s="11">
        <v>17400</v>
      </c>
      <c r="I37" s="11">
        <v>16928</v>
      </c>
      <c r="J37" s="11">
        <v>16928</v>
      </c>
      <c r="K37" s="11">
        <f>I37-J37</f>
        <v>0</v>
      </c>
      <c r="L37" s="11">
        <v>11260</v>
      </c>
    </row>
    <row r="38" spans="1:12" s="6" customFormat="1" ht="22.5" x14ac:dyDescent="0.25">
      <c r="A38" s="10" t="s">
        <v>96</v>
      </c>
      <c r="B38" s="10" t="s">
        <v>97</v>
      </c>
      <c r="C38" s="10" t="s">
        <v>98</v>
      </c>
      <c r="D38" s="11">
        <f>D39+D42+D44</f>
        <v>55000</v>
      </c>
      <c r="E38" s="11">
        <f>E39+E42+E44</f>
        <v>55000</v>
      </c>
      <c r="F38" s="11">
        <f>F39+F42+F44</f>
        <v>328400</v>
      </c>
      <c r="G38" s="11">
        <f>G39+G42+G44</f>
        <v>340000</v>
      </c>
      <c r="H38" s="11">
        <f>H39+H42+H44</f>
        <v>340000</v>
      </c>
      <c r="I38" s="11">
        <f>I39+I42+I44</f>
        <v>333251</v>
      </c>
      <c r="J38" s="11">
        <f>J39+J42+J44</f>
        <v>256559</v>
      </c>
      <c r="K38" s="11">
        <f>I38-J38</f>
        <v>76692</v>
      </c>
      <c r="L38" s="11">
        <f>L39+L42+L44</f>
        <v>192221</v>
      </c>
    </row>
    <row r="39" spans="1:12" s="6" customFormat="1" ht="22.5" x14ac:dyDescent="0.25">
      <c r="A39" s="10" t="s">
        <v>99</v>
      </c>
      <c r="B39" s="10" t="s">
        <v>100</v>
      </c>
      <c r="C39" s="10" t="s">
        <v>101</v>
      </c>
      <c r="D39" s="11">
        <f>D40+D41</f>
        <v>55000</v>
      </c>
      <c r="E39" s="11">
        <f>E40+E41</f>
        <v>55000</v>
      </c>
      <c r="F39" s="11">
        <f>F40+F41</f>
        <v>162400</v>
      </c>
      <c r="G39" s="11">
        <f>G40+G41</f>
        <v>174000</v>
      </c>
      <c r="H39" s="11">
        <f>H40+H41</f>
        <v>174000</v>
      </c>
      <c r="I39" s="11">
        <f>I40+I41</f>
        <v>167251</v>
      </c>
      <c r="J39" s="11">
        <f>J40+J41</f>
        <v>135527</v>
      </c>
      <c r="K39" s="11">
        <f>I39-J39</f>
        <v>31724</v>
      </c>
      <c r="L39" s="11">
        <f>L40+L41</f>
        <v>98419</v>
      </c>
    </row>
    <row r="40" spans="1:12" s="6" customFormat="1" ht="22.5" x14ac:dyDescent="0.25">
      <c r="A40" s="10" t="s">
        <v>102</v>
      </c>
      <c r="B40" s="10" t="s">
        <v>103</v>
      </c>
      <c r="C40" s="10" t="s">
        <v>104</v>
      </c>
      <c r="D40" s="11">
        <v>55000</v>
      </c>
      <c r="E40" s="11">
        <v>55000</v>
      </c>
      <c r="F40" s="11">
        <v>139900</v>
      </c>
      <c r="G40" s="11">
        <v>139500</v>
      </c>
      <c r="H40" s="11">
        <v>139500</v>
      </c>
      <c r="I40" s="11">
        <v>132751</v>
      </c>
      <c r="J40" s="11">
        <v>122958</v>
      </c>
      <c r="K40" s="11">
        <f>I40-J40</f>
        <v>9793</v>
      </c>
      <c r="L40" s="11">
        <v>85850</v>
      </c>
    </row>
    <row r="41" spans="1:12" s="6" customFormat="1" x14ac:dyDescent="0.25">
      <c r="A41" s="10" t="s">
        <v>105</v>
      </c>
      <c r="B41" s="10" t="s">
        <v>106</v>
      </c>
      <c r="C41" s="10" t="s">
        <v>107</v>
      </c>
      <c r="D41" s="11">
        <v>0</v>
      </c>
      <c r="E41" s="11">
        <v>0</v>
      </c>
      <c r="F41" s="11">
        <v>22500</v>
      </c>
      <c r="G41" s="11">
        <v>34500</v>
      </c>
      <c r="H41" s="11">
        <v>34500</v>
      </c>
      <c r="I41" s="11">
        <v>34500</v>
      </c>
      <c r="J41" s="11">
        <v>12569</v>
      </c>
      <c r="K41" s="11">
        <f>I41-J41</f>
        <v>21931</v>
      </c>
      <c r="L41" s="11">
        <v>12569</v>
      </c>
    </row>
    <row r="42" spans="1:12" s="6" customFormat="1" ht="22.5" x14ac:dyDescent="0.25">
      <c r="A42" s="10" t="s">
        <v>108</v>
      </c>
      <c r="B42" s="10" t="s">
        <v>109</v>
      </c>
      <c r="C42" s="10" t="s">
        <v>110</v>
      </c>
      <c r="D42" s="11">
        <f>+D43</f>
        <v>0</v>
      </c>
      <c r="E42" s="11">
        <f>+E43</f>
        <v>0</v>
      </c>
      <c r="F42" s="11">
        <f>+F43</f>
        <v>68000</v>
      </c>
      <c r="G42" s="11">
        <f>+G43</f>
        <v>68000</v>
      </c>
      <c r="H42" s="11">
        <f>+H43</f>
        <v>68000</v>
      </c>
      <c r="I42" s="11">
        <f>+I43</f>
        <v>68000</v>
      </c>
      <c r="J42" s="11">
        <f>+J43</f>
        <v>23032</v>
      </c>
      <c r="K42" s="11">
        <f>I42-J42</f>
        <v>44968</v>
      </c>
      <c r="L42" s="11">
        <f>+L43</f>
        <v>25361</v>
      </c>
    </row>
    <row r="43" spans="1:12" s="6" customFormat="1" ht="22.5" x14ac:dyDescent="0.25">
      <c r="A43" s="10" t="s">
        <v>111</v>
      </c>
      <c r="B43" s="10" t="s">
        <v>112</v>
      </c>
      <c r="C43" s="10" t="s">
        <v>113</v>
      </c>
      <c r="D43" s="11">
        <v>0</v>
      </c>
      <c r="E43" s="11">
        <v>0</v>
      </c>
      <c r="F43" s="11">
        <v>68000</v>
      </c>
      <c r="G43" s="11">
        <v>68000</v>
      </c>
      <c r="H43" s="11">
        <v>68000</v>
      </c>
      <c r="I43" s="11">
        <v>68000</v>
      </c>
      <c r="J43" s="11">
        <v>23032</v>
      </c>
      <c r="K43" s="11">
        <f>I43-J43</f>
        <v>44968</v>
      </c>
      <c r="L43" s="11">
        <v>25361</v>
      </c>
    </row>
    <row r="44" spans="1:12" s="6" customFormat="1" x14ac:dyDescent="0.25">
      <c r="A44" s="10" t="s">
        <v>114</v>
      </c>
      <c r="B44" s="10" t="s">
        <v>115</v>
      </c>
      <c r="C44" s="10" t="s">
        <v>116</v>
      </c>
      <c r="D44" s="11">
        <v>0</v>
      </c>
      <c r="E44" s="11">
        <v>0</v>
      </c>
      <c r="F44" s="11">
        <v>98000</v>
      </c>
      <c r="G44" s="11">
        <v>98000</v>
      </c>
      <c r="H44" s="11">
        <v>98000</v>
      </c>
      <c r="I44" s="11">
        <v>98000</v>
      </c>
      <c r="J44" s="11">
        <v>98000</v>
      </c>
      <c r="K44" s="11">
        <f>I44-J44</f>
        <v>0</v>
      </c>
      <c r="L44" s="11">
        <v>68441</v>
      </c>
    </row>
    <row r="45" spans="1:12" s="6" customFormat="1" ht="33" x14ac:dyDescent="0.25">
      <c r="A45" s="10" t="s">
        <v>117</v>
      </c>
      <c r="B45" s="10" t="s">
        <v>118</v>
      </c>
      <c r="C45" s="10" t="s">
        <v>119</v>
      </c>
      <c r="D45" s="11">
        <f>+D46+D48+D50</f>
        <v>0</v>
      </c>
      <c r="E45" s="11">
        <f>+E46+E48+E50</f>
        <v>0</v>
      </c>
      <c r="F45" s="11">
        <f>+F46+F48+F50</f>
        <v>2577000</v>
      </c>
      <c r="G45" s="11">
        <f>+G46+G48+G50</f>
        <v>2762000</v>
      </c>
      <c r="H45" s="11">
        <f>+H46+H48+H50</f>
        <v>2762000</v>
      </c>
      <c r="I45" s="11">
        <f>+I46+I48+I50</f>
        <v>2762000</v>
      </c>
      <c r="J45" s="11">
        <f>+J46+J48+J50</f>
        <v>2281034</v>
      </c>
      <c r="K45" s="11">
        <f>I45-J45</f>
        <v>480966</v>
      </c>
      <c r="L45" s="11">
        <f>+L46+L48+L50</f>
        <v>2309047</v>
      </c>
    </row>
    <row r="46" spans="1:12" s="6" customFormat="1" ht="22.5" x14ac:dyDescent="0.25">
      <c r="A46" s="10" t="s">
        <v>120</v>
      </c>
      <c r="B46" s="10" t="s">
        <v>121</v>
      </c>
      <c r="C46" s="10" t="s">
        <v>122</v>
      </c>
      <c r="D46" s="11">
        <f>D47</f>
        <v>0</v>
      </c>
      <c r="E46" s="11">
        <f>E47</f>
        <v>0</v>
      </c>
      <c r="F46" s="11">
        <f>F47</f>
        <v>2003000</v>
      </c>
      <c r="G46" s="11">
        <f>G47</f>
        <v>1988000</v>
      </c>
      <c r="H46" s="11">
        <f>H47</f>
        <v>1988000</v>
      </c>
      <c r="I46" s="11">
        <f>I47</f>
        <v>1988000</v>
      </c>
      <c r="J46" s="11">
        <f>J47</f>
        <v>1766270</v>
      </c>
      <c r="K46" s="11">
        <f>I46-J46</f>
        <v>221730</v>
      </c>
      <c r="L46" s="11">
        <f>L47</f>
        <v>1794283</v>
      </c>
    </row>
    <row r="47" spans="1:12" s="6" customFormat="1" x14ac:dyDescent="0.25">
      <c r="A47" s="10" t="s">
        <v>123</v>
      </c>
      <c r="B47" s="10" t="s">
        <v>124</v>
      </c>
      <c r="C47" s="10" t="s">
        <v>125</v>
      </c>
      <c r="D47" s="11">
        <v>0</v>
      </c>
      <c r="E47" s="11">
        <v>0</v>
      </c>
      <c r="F47" s="11">
        <v>2003000</v>
      </c>
      <c r="G47" s="11">
        <v>1988000</v>
      </c>
      <c r="H47" s="11">
        <v>1988000</v>
      </c>
      <c r="I47" s="11">
        <v>1988000</v>
      </c>
      <c r="J47" s="11">
        <v>1766270</v>
      </c>
      <c r="K47" s="11">
        <f>I47-J47</f>
        <v>221730</v>
      </c>
      <c r="L47" s="11">
        <v>1794283</v>
      </c>
    </row>
    <row r="48" spans="1:12" s="6" customFormat="1" ht="22.5" x14ac:dyDescent="0.25">
      <c r="A48" s="10" t="s">
        <v>126</v>
      </c>
      <c r="B48" s="10" t="s">
        <v>127</v>
      </c>
      <c r="C48" s="10" t="s">
        <v>128</v>
      </c>
      <c r="D48" s="11">
        <f>D49</f>
        <v>0</v>
      </c>
      <c r="E48" s="11">
        <f>E49</f>
        <v>0</v>
      </c>
      <c r="F48" s="11">
        <f>F49</f>
        <v>534000</v>
      </c>
      <c r="G48" s="11">
        <f>G49</f>
        <v>734000</v>
      </c>
      <c r="H48" s="11">
        <f>H49</f>
        <v>734000</v>
      </c>
      <c r="I48" s="11">
        <f>I49</f>
        <v>734000</v>
      </c>
      <c r="J48" s="11">
        <f>J49</f>
        <v>506764</v>
      </c>
      <c r="K48" s="11">
        <f>I48-J48</f>
        <v>227236</v>
      </c>
      <c r="L48" s="11">
        <f>L49</f>
        <v>506764</v>
      </c>
    </row>
    <row r="49" spans="1:12" s="6" customFormat="1" x14ac:dyDescent="0.25">
      <c r="A49" s="10" t="s">
        <v>129</v>
      </c>
      <c r="B49" s="10" t="s">
        <v>130</v>
      </c>
      <c r="C49" s="10" t="s">
        <v>131</v>
      </c>
      <c r="D49" s="11">
        <v>0</v>
      </c>
      <c r="E49" s="11">
        <v>0</v>
      </c>
      <c r="F49" s="11">
        <v>534000</v>
      </c>
      <c r="G49" s="11">
        <v>734000</v>
      </c>
      <c r="H49" s="11">
        <v>734000</v>
      </c>
      <c r="I49" s="11">
        <v>734000</v>
      </c>
      <c r="J49" s="11">
        <v>506764</v>
      </c>
      <c r="K49" s="11">
        <f>I49-J49</f>
        <v>227236</v>
      </c>
      <c r="L49" s="11">
        <v>506764</v>
      </c>
    </row>
    <row r="50" spans="1:12" s="6" customFormat="1" ht="22.5" x14ac:dyDescent="0.25">
      <c r="A50" s="10" t="s">
        <v>132</v>
      </c>
      <c r="B50" s="10" t="s">
        <v>133</v>
      </c>
      <c r="C50" s="10" t="s">
        <v>134</v>
      </c>
      <c r="D50" s="11">
        <f>D51</f>
        <v>0</v>
      </c>
      <c r="E50" s="11">
        <f>E51</f>
        <v>0</v>
      </c>
      <c r="F50" s="11">
        <f>F51</f>
        <v>40000</v>
      </c>
      <c r="G50" s="11">
        <f>G51</f>
        <v>40000</v>
      </c>
      <c r="H50" s="11">
        <f>H51</f>
        <v>40000</v>
      </c>
      <c r="I50" s="11">
        <f>I51</f>
        <v>40000</v>
      </c>
      <c r="J50" s="11">
        <f>J51</f>
        <v>8000</v>
      </c>
      <c r="K50" s="11">
        <f>I50-J50</f>
        <v>32000</v>
      </c>
      <c r="L50" s="11">
        <f>L51</f>
        <v>8000</v>
      </c>
    </row>
    <row r="51" spans="1:12" s="6" customFormat="1" x14ac:dyDescent="0.25">
      <c r="A51" s="10" t="s">
        <v>135</v>
      </c>
      <c r="B51" s="10" t="s">
        <v>136</v>
      </c>
      <c r="C51" s="10" t="s">
        <v>137</v>
      </c>
      <c r="D51" s="11">
        <v>0</v>
      </c>
      <c r="E51" s="11">
        <v>0</v>
      </c>
      <c r="F51" s="11">
        <v>40000</v>
      </c>
      <c r="G51" s="11">
        <v>40000</v>
      </c>
      <c r="H51" s="11">
        <v>40000</v>
      </c>
      <c r="I51" s="11">
        <v>40000</v>
      </c>
      <c r="J51" s="11">
        <v>8000</v>
      </c>
      <c r="K51" s="11">
        <f>I51-J51</f>
        <v>32000</v>
      </c>
      <c r="L51" s="11">
        <v>8000</v>
      </c>
    </row>
    <row r="52" spans="1:12" s="6" customFormat="1" ht="33" x14ac:dyDescent="0.25">
      <c r="A52" s="10" t="s">
        <v>138</v>
      </c>
      <c r="B52" s="10" t="s">
        <v>139</v>
      </c>
      <c r="C52" s="10" t="s">
        <v>140</v>
      </c>
      <c r="D52" s="11">
        <f>D53+D59</f>
        <v>9621000</v>
      </c>
      <c r="E52" s="11">
        <f>E53+E59</f>
        <v>5596000</v>
      </c>
      <c r="F52" s="11">
        <f>F53+F59</f>
        <v>10206000</v>
      </c>
      <c r="G52" s="11">
        <f>G53+G59</f>
        <v>6199000</v>
      </c>
      <c r="H52" s="11">
        <f>H53+H59</f>
        <v>6199000</v>
      </c>
      <c r="I52" s="11">
        <f>I53+I59</f>
        <v>6199000</v>
      </c>
      <c r="J52" s="11">
        <f>J53+J59</f>
        <v>5710020</v>
      </c>
      <c r="K52" s="11">
        <f>I52-J52</f>
        <v>488980</v>
      </c>
      <c r="L52" s="11">
        <f>L53+L59</f>
        <v>679410</v>
      </c>
    </row>
    <row r="53" spans="1:12" s="6" customFormat="1" ht="22.5" x14ac:dyDescent="0.25">
      <c r="A53" s="10" t="s">
        <v>141</v>
      </c>
      <c r="B53" s="10" t="s">
        <v>142</v>
      </c>
      <c r="C53" s="10" t="s">
        <v>143</v>
      </c>
      <c r="D53" s="11">
        <f>+D54+D56+D57+D58</f>
        <v>5011000</v>
      </c>
      <c r="E53" s="11">
        <f>+E54+E56+E57+E58</f>
        <v>2931000</v>
      </c>
      <c r="F53" s="11">
        <f>+F54+F56+F57+F58</f>
        <v>5466000</v>
      </c>
      <c r="G53" s="11">
        <f>+G54+G56+G57+G58</f>
        <v>3394000</v>
      </c>
      <c r="H53" s="11">
        <f>+H54+H56+H57+H58</f>
        <v>3394000</v>
      </c>
      <c r="I53" s="11">
        <f>+I54+I56+I57+I58</f>
        <v>3394000</v>
      </c>
      <c r="J53" s="11">
        <f>+J54+J56+J57+J58</f>
        <v>3055604</v>
      </c>
      <c r="K53" s="11">
        <f>I53-J53</f>
        <v>338396</v>
      </c>
      <c r="L53" s="11">
        <f>+L54+L56+L57+L58</f>
        <v>608541</v>
      </c>
    </row>
    <row r="54" spans="1:12" s="6" customFormat="1" ht="22.5" x14ac:dyDescent="0.25">
      <c r="A54" s="10" t="s">
        <v>144</v>
      </c>
      <c r="B54" s="10" t="s">
        <v>145</v>
      </c>
      <c r="C54" s="10" t="s">
        <v>146</v>
      </c>
      <c r="D54" s="11">
        <f>D55</f>
        <v>0</v>
      </c>
      <c r="E54" s="11">
        <f>E55</f>
        <v>0</v>
      </c>
      <c r="F54" s="11">
        <f>F55</f>
        <v>100000</v>
      </c>
      <c r="G54" s="11">
        <f>G55</f>
        <v>115000</v>
      </c>
      <c r="H54" s="11">
        <f>H55</f>
        <v>115000</v>
      </c>
      <c r="I54" s="11">
        <f>I55</f>
        <v>115000</v>
      </c>
      <c r="J54" s="11">
        <f>J55</f>
        <v>72622</v>
      </c>
      <c r="K54" s="11">
        <f>I54-J54</f>
        <v>42378</v>
      </c>
      <c r="L54" s="11">
        <f>L55</f>
        <v>72622</v>
      </c>
    </row>
    <row r="55" spans="1:12" s="6" customFormat="1" x14ac:dyDescent="0.25">
      <c r="A55" s="10" t="s">
        <v>147</v>
      </c>
      <c r="B55" s="10" t="s">
        <v>148</v>
      </c>
      <c r="C55" s="10" t="s">
        <v>149</v>
      </c>
      <c r="D55" s="11">
        <v>0</v>
      </c>
      <c r="E55" s="11">
        <v>0</v>
      </c>
      <c r="F55" s="11">
        <v>100000</v>
      </c>
      <c r="G55" s="11">
        <v>115000</v>
      </c>
      <c r="H55" s="11">
        <v>115000</v>
      </c>
      <c r="I55" s="11">
        <v>115000</v>
      </c>
      <c r="J55" s="11">
        <v>72622</v>
      </c>
      <c r="K55" s="11">
        <f>I55-J55</f>
        <v>42378</v>
      </c>
      <c r="L55" s="11">
        <v>72622</v>
      </c>
    </row>
    <row r="56" spans="1:12" s="6" customFormat="1" x14ac:dyDescent="0.25">
      <c r="A56" s="10" t="s">
        <v>150</v>
      </c>
      <c r="B56" s="10" t="s">
        <v>151</v>
      </c>
      <c r="C56" s="10" t="s">
        <v>152</v>
      </c>
      <c r="D56" s="11">
        <v>1245000</v>
      </c>
      <c r="E56" s="11">
        <v>190000</v>
      </c>
      <c r="F56" s="11">
        <v>1435000</v>
      </c>
      <c r="G56" s="11">
        <v>380000</v>
      </c>
      <c r="H56" s="11">
        <v>380000</v>
      </c>
      <c r="I56" s="11">
        <v>380000</v>
      </c>
      <c r="J56" s="11">
        <v>342188</v>
      </c>
      <c r="K56" s="11">
        <f>I56-J56</f>
        <v>37812</v>
      </c>
      <c r="L56" s="11">
        <v>157902</v>
      </c>
    </row>
    <row r="57" spans="1:12" s="6" customFormat="1" x14ac:dyDescent="0.25">
      <c r="A57" s="10" t="s">
        <v>153</v>
      </c>
      <c r="B57" s="10" t="s">
        <v>154</v>
      </c>
      <c r="C57" s="10" t="s">
        <v>155</v>
      </c>
      <c r="D57" s="11">
        <v>0</v>
      </c>
      <c r="E57" s="11">
        <v>10000</v>
      </c>
      <c r="F57" s="11">
        <v>0</v>
      </c>
      <c r="G57" s="11">
        <v>10000</v>
      </c>
      <c r="H57" s="11">
        <v>10000</v>
      </c>
      <c r="I57" s="11">
        <v>10000</v>
      </c>
      <c r="J57" s="11">
        <v>10000</v>
      </c>
      <c r="K57" s="11">
        <f>I57-J57</f>
        <v>0</v>
      </c>
      <c r="L57" s="11">
        <v>10000</v>
      </c>
    </row>
    <row r="58" spans="1:12" s="6" customFormat="1" ht="22.5" x14ac:dyDescent="0.25">
      <c r="A58" s="10" t="s">
        <v>156</v>
      </c>
      <c r="B58" s="10" t="s">
        <v>157</v>
      </c>
      <c r="C58" s="10" t="s">
        <v>158</v>
      </c>
      <c r="D58" s="11">
        <v>3766000</v>
      </c>
      <c r="E58" s="11">
        <v>2731000</v>
      </c>
      <c r="F58" s="11">
        <v>3931000</v>
      </c>
      <c r="G58" s="11">
        <v>2889000</v>
      </c>
      <c r="H58" s="11">
        <v>2889000</v>
      </c>
      <c r="I58" s="11">
        <v>2889000</v>
      </c>
      <c r="J58" s="11">
        <v>2630794</v>
      </c>
      <c r="K58" s="11">
        <f>I58-J58</f>
        <v>258206</v>
      </c>
      <c r="L58" s="11">
        <v>368017</v>
      </c>
    </row>
    <row r="59" spans="1:12" s="6" customFormat="1" ht="22.5" x14ac:dyDescent="0.25">
      <c r="A59" s="10" t="s">
        <v>159</v>
      </c>
      <c r="B59" s="10" t="s">
        <v>160</v>
      </c>
      <c r="C59" s="10" t="s">
        <v>161</v>
      </c>
      <c r="D59" s="11">
        <f>+D60</f>
        <v>4610000</v>
      </c>
      <c r="E59" s="11">
        <f>+E60</f>
        <v>2665000</v>
      </c>
      <c r="F59" s="11">
        <f>+F60</f>
        <v>4740000</v>
      </c>
      <c r="G59" s="11">
        <f>+G60</f>
        <v>2805000</v>
      </c>
      <c r="H59" s="11">
        <f>+H60</f>
        <v>2805000</v>
      </c>
      <c r="I59" s="11">
        <f>+I60</f>
        <v>2805000</v>
      </c>
      <c r="J59" s="11">
        <f>+J60</f>
        <v>2654416</v>
      </c>
      <c r="K59" s="11">
        <f>I59-J59</f>
        <v>150584</v>
      </c>
      <c r="L59" s="11">
        <f>+L60</f>
        <v>70869</v>
      </c>
    </row>
    <row r="60" spans="1:12" s="6" customFormat="1" ht="22.5" x14ac:dyDescent="0.25">
      <c r="A60" s="10" t="s">
        <v>162</v>
      </c>
      <c r="B60" s="10" t="s">
        <v>163</v>
      </c>
      <c r="C60" s="10" t="s">
        <v>164</v>
      </c>
      <c r="D60" s="11">
        <f>+D61</f>
        <v>4610000</v>
      </c>
      <c r="E60" s="11">
        <f>+E61</f>
        <v>2665000</v>
      </c>
      <c r="F60" s="11">
        <f>+F61</f>
        <v>4740000</v>
      </c>
      <c r="G60" s="11">
        <f>+G61</f>
        <v>2805000</v>
      </c>
      <c r="H60" s="11">
        <f>+H61</f>
        <v>2805000</v>
      </c>
      <c r="I60" s="11">
        <f>+I61</f>
        <v>2805000</v>
      </c>
      <c r="J60" s="11">
        <f>+J61</f>
        <v>2654416</v>
      </c>
      <c r="K60" s="11">
        <f>I60-J60</f>
        <v>150584</v>
      </c>
      <c r="L60" s="11">
        <f>+L61</f>
        <v>70869</v>
      </c>
    </row>
    <row r="61" spans="1:12" s="6" customFormat="1" x14ac:dyDescent="0.25">
      <c r="A61" s="10" t="s">
        <v>165</v>
      </c>
      <c r="B61" s="10" t="s">
        <v>166</v>
      </c>
      <c r="C61" s="10" t="s">
        <v>167</v>
      </c>
      <c r="D61" s="11">
        <v>4610000</v>
      </c>
      <c r="E61" s="11">
        <v>2665000</v>
      </c>
      <c r="F61" s="11">
        <v>4740000</v>
      </c>
      <c r="G61" s="11">
        <v>2805000</v>
      </c>
      <c r="H61" s="11">
        <v>2805000</v>
      </c>
      <c r="I61" s="11">
        <v>2805000</v>
      </c>
      <c r="J61" s="11">
        <v>2654416</v>
      </c>
      <c r="K61" s="11">
        <f>I61-J61</f>
        <v>150584</v>
      </c>
      <c r="L61" s="11">
        <v>70869</v>
      </c>
    </row>
    <row r="62" spans="1:12" s="6" customFormat="1" ht="22.5" x14ac:dyDescent="0.25">
      <c r="A62" s="10" t="s">
        <v>168</v>
      </c>
      <c r="B62" s="10" t="s">
        <v>169</v>
      </c>
      <c r="C62" s="10" t="s">
        <v>170</v>
      </c>
      <c r="D62" s="11">
        <f>+D63</f>
        <v>10500000</v>
      </c>
      <c r="E62" s="11">
        <f>+E63</f>
        <v>9650000</v>
      </c>
      <c r="F62" s="11">
        <f>+F63</f>
        <v>10620000</v>
      </c>
      <c r="G62" s="11">
        <f>+G63</f>
        <v>9700000</v>
      </c>
      <c r="H62" s="11">
        <f>+H63</f>
        <v>9700000</v>
      </c>
      <c r="I62" s="11">
        <f>+I63</f>
        <v>9700000</v>
      </c>
      <c r="J62" s="11">
        <f>+J63</f>
        <v>9520399</v>
      </c>
      <c r="K62" s="11">
        <f>I62-J62</f>
        <v>179601</v>
      </c>
      <c r="L62" s="11">
        <f>+L63</f>
        <v>28265</v>
      </c>
    </row>
    <row r="63" spans="1:12" s="6" customFormat="1" ht="22.5" x14ac:dyDescent="0.25">
      <c r="A63" s="10" t="s">
        <v>171</v>
      </c>
      <c r="B63" s="10" t="s">
        <v>172</v>
      </c>
      <c r="C63" s="10" t="s">
        <v>173</v>
      </c>
      <c r="D63" s="11">
        <f>D64</f>
        <v>10500000</v>
      </c>
      <c r="E63" s="11">
        <f>E64</f>
        <v>9650000</v>
      </c>
      <c r="F63" s="11">
        <f>F64</f>
        <v>10620000</v>
      </c>
      <c r="G63" s="11">
        <f>G64</f>
        <v>9700000</v>
      </c>
      <c r="H63" s="11">
        <f>H64</f>
        <v>9700000</v>
      </c>
      <c r="I63" s="11">
        <f>I64</f>
        <v>9700000</v>
      </c>
      <c r="J63" s="11">
        <f>J64</f>
        <v>9520399</v>
      </c>
      <c r="K63" s="11">
        <f>I63-J63</f>
        <v>179601</v>
      </c>
      <c r="L63" s="11">
        <f>L64</f>
        <v>28265</v>
      </c>
    </row>
    <row r="64" spans="1:12" s="6" customFormat="1" ht="22.5" x14ac:dyDescent="0.25">
      <c r="A64" s="10" t="s">
        <v>174</v>
      </c>
      <c r="B64" s="10" t="s">
        <v>175</v>
      </c>
      <c r="C64" s="10" t="s">
        <v>176</v>
      </c>
      <c r="D64" s="11">
        <f>D65</f>
        <v>10500000</v>
      </c>
      <c r="E64" s="11">
        <f>E65</f>
        <v>9650000</v>
      </c>
      <c r="F64" s="11">
        <f>F65</f>
        <v>10620000</v>
      </c>
      <c r="G64" s="11">
        <f>G65</f>
        <v>9700000</v>
      </c>
      <c r="H64" s="11">
        <f>H65</f>
        <v>9700000</v>
      </c>
      <c r="I64" s="11">
        <f>I65</f>
        <v>9700000</v>
      </c>
      <c r="J64" s="11">
        <f>J65</f>
        <v>9520399</v>
      </c>
      <c r="K64" s="11">
        <f>I64-J64</f>
        <v>179601</v>
      </c>
      <c r="L64" s="11">
        <f>L65</f>
        <v>28265</v>
      </c>
    </row>
    <row r="65" spans="1:12" s="6" customFormat="1" x14ac:dyDescent="0.25">
      <c r="A65" s="10" t="s">
        <v>177</v>
      </c>
      <c r="B65" s="10" t="s">
        <v>178</v>
      </c>
      <c r="C65" s="10" t="s">
        <v>179</v>
      </c>
      <c r="D65" s="11">
        <v>10500000</v>
      </c>
      <c r="E65" s="11">
        <v>9650000</v>
      </c>
      <c r="F65" s="11">
        <v>10620000</v>
      </c>
      <c r="G65" s="11">
        <v>9700000</v>
      </c>
      <c r="H65" s="11">
        <v>9700000</v>
      </c>
      <c r="I65" s="11">
        <v>9700000</v>
      </c>
      <c r="J65" s="11">
        <v>9520399</v>
      </c>
      <c r="K65" s="11">
        <f>I65-J65</f>
        <v>179601</v>
      </c>
      <c r="L65" s="11">
        <v>28265</v>
      </c>
    </row>
    <row r="66" spans="1:12" s="6" customFormat="1" x14ac:dyDescent="0.25">
      <c r="A66" s="10" t="s">
        <v>180</v>
      </c>
      <c r="B66" s="10" t="s">
        <v>181</v>
      </c>
      <c r="C66" s="10" t="s">
        <v>182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9546</v>
      </c>
      <c r="K66" s="11">
        <f>I66-J66</f>
        <v>-9546</v>
      </c>
      <c r="L66" s="11">
        <v>0</v>
      </c>
    </row>
    <row r="67" spans="1:12" s="6" customFormat="1" x14ac:dyDescent="0.25">
      <c r="A67" s="10" t="s">
        <v>183</v>
      </c>
      <c r="B67" s="10" t="s">
        <v>184</v>
      </c>
      <c r="C67" s="10" t="s">
        <v>185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9546</v>
      </c>
      <c r="K67" s="11">
        <f>I67-J67</f>
        <v>-9546</v>
      </c>
      <c r="L67" s="11">
        <v>0</v>
      </c>
    </row>
    <row r="68" spans="1:12" s="6" customFormat="1" x14ac:dyDescent="0.25">
      <c r="A68" s="10" t="s">
        <v>186</v>
      </c>
      <c r="B68" s="10" t="s">
        <v>187</v>
      </c>
      <c r="C68" s="10" t="s">
        <v>188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3</v>
      </c>
      <c r="K68" s="11">
        <f>I68-J68</f>
        <v>-3</v>
      </c>
      <c r="L68" s="11">
        <v>0</v>
      </c>
    </row>
    <row r="69" spans="1:12" s="6" customFormat="1" x14ac:dyDescent="0.25">
      <c r="A69" s="10" t="s">
        <v>189</v>
      </c>
      <c r="B69" s="10" t="s">
        <v>190</v>
      </c>
      <c r="C69" s="10" t="s">
        <v>191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9543</v>
      </c>
      <c r="K69" s="11">
        <f>I69-J69</f>
        <v>-9543</v>
      </c>
      <c r="L69" s="11">
        <v>0</v>
      </c>
    </row>
    <row r="70" spans="1:12" s="6" customFormat="1" x14ac:dyDescent="0.25">
      <c r="A70" s="8"/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</row>
    <row r="71" spans="1:12" x14ac:dyDescent="0.25">
      <c r="A71" s="13" t="s">
        <v>192</v>
      </c>
      <c r="B71" s="13"/>
      <c r="C71" s="13"/>
      <c r="D71" s="13"/>
      <c r="E71" s="13" t="s">
        <v>194</v>
      </c>
      <c r="F71" s="13"/>
      <c r="G71" s="13"/>
      <c r="H71" s="13"/>
      <c r="I71" s="13" t="s">
        <v>195</v>
      </c>
      <c r="J71" s="13"/>
      <c r="K71" s="13"/>
      <c r="L71" s="13"/>
    </row>
    <row r="72" spans="1:12" x14ac:dyDescent="0.25">
      <c r="A72" s="3" t="s">
        <v>193</v>
      </c>
      <c r="B72" s="3"/>
      <c r="C72" s="3"/>
      <c r="D72" s="3"/>
      <c r="E72" s="3" t="s">
        <v>194</v>
      </c>
      <c r="F72" s="3"/>
      <c r="G72" s="3"/>
      <c r="H72" s="3"/>
      <c r="I72" s="3" t="s">
        <v>196</v>
      </c>
      <c r="J72" s="3"/>
      <c r="K72" s="3"/>
      <c r="L72" s="3"/>
    </row>
    <row r="141" spans="1:20" x14ac:dyDescent="0.25">
      <c r="A141" s="12"/>
      <c r="B141" s="12"/>
      <c r="C141" s="12"/>
      <c r="D141" s="12"/>
      <c r="I141" s="12"/>
      <c r="J141" s="12"/>
      <c r="K141" s="12"/>
      <c r="L141" s="12"/>
      <c r="Q141" s="12"/>
      <c r="R141" s="12"/>
      <c r="S141" s="12"/>
      <c r="T141" s="12"/>
    </row>
  </sheetData>
  <mergeCells count="24">
    <mergeCell ref="K6:K10"/>
    <mergeCell ref="L6:L10"/>
    <mergeCell ref="A71:D71"/>
    <mergeCell ref="A72:D72"/>
    <mergeCell ref="E71:H71"/>
    <mergeCell ref="E72:H72"/>
    <mergeCell ref="I71:L71"/>
    <mergeCell ref="I72:L72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2026-03-24T10:29:27Z</dcterms:created>
  <dcterms:modified xsi:type="dcterms:W3CDTF">2026-03-24T10:29:30Z</dcterms:modified>
</cp:coreProperties>
</file>